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MFS01\Users$\Agnese.Liekne\Desktop\Agnese\Nodrošinājuma jomas analīze\Covid\LNG\AM mājaslapai\"/>
    </mc:Choice>
  </mc:AlternateContent>
  <bookViews>
    <workbookView xWindow="0" yWindow="0" windowWidth="16455" windowHeight="6720"/>
  </bookViews>
  <sheets>
    <sheet name="31_12_2020" sheetId="1" r:id="rId1"/>
  </sheets>
  <definedNames>
    <definedName name="_xlnm.Print_Titles" localSheetId="0">'31_12_2020'!$4:$4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G62" i="1" l="1"/>
  <c r="G69" i="1" l="1"/>
  <c r="J63" i="1" l="1"/>
  <c r="I63" i="1"/>
  <c r="G40" i="1"/>
  <c r="G57" i="1"/>
  <c r="I57" i="1"/>
  <c r="I56" i="1"/>
  <c r="G56" i="1"/>
  <c r="G36" i="1"/>
  <c r="G44" i="1"/>
  <c r="J36" i="1"/>
  <c r="I58" i="1"/>
  <c r="I55" i="1"/>
  <c r="I53" i="1"/>
  <c r="I52" i="1"/>
  <c r="I43" i="1"/>
  <c r="I42" i="1"/>
  <c r="I41" i="1"/>
  <c r="I39" i="1"/>
  <c r="I38" i="1"/>
  <c r="I37" i="1"/>
  <c r="I36" i="1"/>
  <c r="I35" i="1"/>
  <c r="I34" i="1"/>
  <c r="I33" i="1"/>
  <c r="I32" i="1"/>
  <c r="I31" i="1"/>
  <c r="I30" i="1"/>
  <c r="I27" i="1"/>
  <c r="I24" i="1"/>
  <c r="I25" i="1"/>
  <c r="I26" i="1"/>
  <c r="I21" i="1"/>
  <c r="I19" i="1"/>
  <c r="J20" i="1"/>
  <c r="I20" i="1"/>
  <c r="I18" i="1"/>
  <c r="I17" i="1"/>
  <c r="I16" i="1"/>
  <c r="I15" i="1"/>
  <c r="I14" i="1"/>
  <c r="I11" i="1"/>
  <c r="I7" i="1"/>
  <c r="I8" i="1"/>
  <c r="I9" i="1"/>
  <c r="I10" i="1"/>
  <c r="I6" i="1"/>
</calcChain>
</file>

<file path=xl/sharedStrings.xml><?xml version="1.0" encoding="utf-8"?>
<sst xmlns="http://schemas.openxmlformats.org/spreadsheetml/2006/main" count="213" uniqueCount="84">
  <si>
    <t>Pasākuma nosaukus</t>
  </si>
  <si>
    <t>Saskaņā ar MK lēmumu piešķirtā summa, euro</t>
  </si>
  <si>
    <t>Pakalpojuma sniedzējs/preču piegādātājs</t>
  </si>
  <si>
    <t>Vienību skaits</t>
  </si>
  <si>
    <t>Pakalpojuma/preces cena, euro par vienību</t>
  </si>
  <si>
    <t>Pakalpojuma/preces saņēmējs</t>
  </si>
  <si>
    <t>MK lēmuma numurs</t>
  </si>
  <si>
    <t>MK lēmums</t>
  </si>
  <si>
    <r>
      <t xml:space="preserve">MK lēmuma datums </t>
    </r>
    <r>
      <rPr>
        <b/>
        <sz val="11"/>
        <rFont val="Times New Roman"/>
        <family val="1"/>
        <charset val="186"/>
      </rPr>
      <t>dd.mm.yyyy</t>
    </r>
  </si>
  <si>
    <t xml:space="preserve"> "Par finanšu līdzekļu piešķiršanu no valsts budžeta programmas "Līdzekļi neparedzētiem gadījumiem""</t>
  </si>
  <si>
    <t xml:space="preserve">Hipersaite uz MK noteikumu </t>
  </si>
  <si>
    <t>10. Aizsardzības ministrja/Valsts aizsardzības militāro objektu un iepirkumu centrs</t>
  </si>
  <si>
    <t>27.04.2020.</t>
  </si>
  <si>
    <t>Nr. 220</t>
  </si>
  <si>
    <t>https://likumi.lv/ta/id/314297-par-finansu-lidzeklu-pieskirsanu-no-valsts-budzeta-programmas-lidzekli-neparedzetiem-gadijumiem</t>
  </si>
  <si>
    <t>Dezinfekcijas līdzekļi virsmām</t>
  </si>
  <si>
    <t>AS Spodrība</t>
  </si>
  <si>
    <t>Valsts aizsardzības militāro objektu un iepirkumu centrs</t>
  </si>
  <si>
    <t>SIA Vincents Polyline</t>
  </si>
  <si>
    <t>SIA Kvadro</t>
  </si>
  <si>
    <t>SIA LIVONA</t>
  </si>
  <si>
    <t>Dezinfekcijas līdzekļi rokām</t>
  </si>
  <si>
    <t>Dezinfekcijas līdzekļi rokām un virsmām</t>
  </si>
  <si>
    <t>AS MADARA Cosmetics</t>
  </si>
  <si>
    <t>Respiratori (KN95)</t>
  </si>
  <si>
    <t>SIA TITLED</t>
  </si>
  <si>
    <t>Respiratori (FFP3 ar vārstu)</t>
  </si>
  <si>
    <t>SIA TAVOL</t>
  </si>
  <si>
    <t>SIA Brief</t>
  </si>
  <si>
    <t>Respiratori (FFP2 ar vārstu)</t>
  </si>
  <si>
    <t>Respiratori (FFP2 bez vārsta)</t>
  </si>
  <si>
    <t>SIA PRO-BALTIC</t>
  </si>
  <si>
    <t>SIA SAGITUS</t>
  </si>
  <si>
    <t>Vienreizlietojamās medicīniskās maskas</t>
  </si>
  <si>
    <t>ADDI Trading PTE Ltd.</t>
  </si>
  <si>
    <t>Ķirurģiskā maska (Tips I)</t>
  </si>
  <si>
    <t>SIA Saules aptieka</t>
  </si>
  <si>
    <t>Ķirurģiskā maska (Tips IIR)</t>
  </si>
  <si>
    <t>Virsvalks/halāts (ūdenscaurlaidīgi)</t>
  </si>
  <si>
    <t>SIA Ameri</t>
  </si>
  <si>
    <t>Sejas ekrāni (vairākkārt lietojami)</t>
  </si>
  <si>
    <t>SIA InSpe Latvia</t>
  </si>
  <si>
    <t>Medicīnoskie vienreizlietojamie cimdi (nesterili)</t>
  </si>
  <si>
    <t>SIA Depo DIY</t>
  </si>
  <si>
    <t>Medicīnoskie vienreiz lietojamie cimdi (sterili, nepūderēti)</t>
  </si>
  <si>
    <t>SIA CHEMISPEC</t>
  </si>
  <si>
    <t>Medicīniskais kombinezons - aizsargtērpi</t>
  </si>
  <si>
    <t>Eurosec OU</t>
  </si>
  <si>
    <t>SIA A.MEDICAL</t>
  </si>
  <si>
    <t>Aizsargbrilles</t>
  </si>
  <si>
    <t>SIA 4work</t>
  </si>
  <si>
    <t>Virsvalki/halāti (ūdens necaurlaidīgie, vienreizējie)</t>
  </si>
  <si>
    <t>AS RecipePlus</t>
  </si>
  <si>
    <t>Priekšauti (ūdensnecaurlaidīgi)</t>
  </si>
  <si>
    <t>Bahilas</t>
  </si>
  <si>
    <t>Ķirurģiskas cepures</t>
  </si>
  <si>
    <t>Brokeru pakalpojumi muitas procedūrām</t>
  </si>
  <si>
    <t>Sonora RW SIA</t>
  </si>
  <si>
    <t>Transporta izmaksas, lai veiktu respiratoru un masku testēšanu</t>
  </si>
  <si>
    <t>SIA SCHENKER</t>
  </si>
  <si>
    <t>Transportēšanas izmaksas uz Itāliju un Sanmarino</t>
  </si>
  <si>
    <t>SIA APM Expres</t>
  </si>
  <si>
    <t>Transportēšanas izmaksas uz Spāniju</t>
  </si>
  <si>
    <t>SIA AIRKARGO</t>
  </si>
  <si>
    <t>Respiratoru testēšana</t>
  </si>
  <si>
    <t xml:space="preserve">Central Institute for Labour Protection - National Research </t>
  </si>
  <si>
    <t>Medicīnisko masku testēšana</t>
  </si>
  <si>
    <t>Centexbel</t>
  </si>
  <si>
    <t>Transporta izmaksas, lai veiktu masku testēšanu</t>
  </si>
  <si>
    <t>KOPĀ:</t>
  </si>
  <si>
    <t>HygCen Austria GmbH</t>
  </si>
  <si>
    <t>Vienreizlietojamie cimdi (nesterili, nepūderēti)</t>
  </si>
  <si>
    <t>Kid-Man Latvija SIA</t>
  </si>
  <si>
    <t>Transporta izmaksas, lai resperatoru testēšanu</t>
  </si>
  <si>
    <t>DARBA APĢĒRBU SERVISS SIA</t>
  </si>
  <si>
    <t>SAULES APTIEKA SIA</t>
  </si>
  <si>
    <t>Daudzreiz lietojamās higiēniskās sejas maskas</t>
  </si>
  <si>
    <t>SOLUTIONS SIA</t>
  </si>
  <si>
    <t>Resperatoru testēšana testēšana</t>
  </si>
  <si>
    <t>Aitex Textile Research Institute</t>
  </si>
  <si>
    <t>Transportēšanas izmaksas uz Gruziju</t>
  </si>
  <si>
    <t xml:space="preserve"> DEPO DIY SIA</t>
  </si>
  <si>
    <t>Izlietots uz 31.12.2020.</t>
  </si>
  <si>
    <t>Informācija par līdzekļu piešķiršanu un izlietojumu Covid-19 izplatības seku mazināšanai un pārvarēšanai (pakalpojumi/preces)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</si>
</sst>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9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indexed="8"/>
      <name val="Calibri"/>
      <family val="2"/>
      <charset val="186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u/>
      <sz val="11"/>
      <color theme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" fontId="2" fillId="0" borderId="0" xfId="0" applyNumberFormat="1" applyFont="1" applyAlignment="1">
      <alignment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3" fontId="2" fillId="3" borderId="7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left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9" xfId="0" applyNumberFormat="1" applyFont="1" applyFill="1" applyBorder="1" applyAlignment="1">
      <alignment horizontal="center" vertical="center"/>
    </xf>
    <xf numFmtId="14" fontId="3" fillId="0" borderId="10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4" fontId="6" fillId="0" borderId="1" xfId="0" applyNumberFormat="1" applyFont="1" applyBorder="1" applyAlignment="1">
      <alignment horizontal="center" wrapText="1"/>
    </xf>
    <xf numFmtId="4" fontId="2" fillId="0" borderId="0" xfId="0" applyNumberFormat="1" applyFont="1" applyAlignment="1">
      <alignment horizont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</cellXfs>
  <cellStyles count="3">
    <cellStyle name="Excel Built-in Normal" xfId="1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ikumi.lv/ta/id/314297-par-finansu-lidzeklu-pieskirsanu-no-valsts-budzeta-programmas-lidzekli-neparedzetiem-gadijumie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zoomScale="70" zoomScaleNormal="70" workbookViewId="0">
      <selection activeCell="G4" sqref="G4"/>
    </sheetView>
  </sheetViews>
  <sheetFormatPr defaultColWidth="8.7109375" defaultRowHeight="15" x14ac:dyDescent="0.25"/>
  <cols>
    <col min="1" max="1" width="53.85546875" style="1" customWidth="1"/>
    <col min="2" max="3" width="12.140625" style="1" customWidth="1"/>
    <col min="4" max="4" width="24.140625" style="1" customWidth="1"/>
    <col min="5" max="5" width="22.28515625" style="1" customWidth="1"/>
    <col min="6" max="6" width="13.28515625" style="1" customWidth="1"/>
    <col min="7" max="7" width="13.5703125" style="38" customWidth="1"/>
    <col min="8" max="8" width="30.42578125" style="1" customWidth="1"/>
    <col min="9" max="9" width="19" style="38" customWidth="1"/>
    <col min="10" max="10" width="14.140625" style="1" customWidth="1"/>
    <col min="11" max="11" width="52.28515625" style="1" customWidth="1"/>
    <col min="12" max="12" width="12.42578125" style="1" bestFit="1" customWidth="1"/>
    <col min="13" max="13" width="8.7109375" style="1"/>
    <col min="14" max="14" width="10.7109375" style="1" bestFit="1" customWidth="1"/>
    <col min="15" max="16384" width="8.7109375" style="1"/>
  </cols>
  <sheetData>
    <row r="1" spans="1:14" ht="15" customHeight="1" x14ac:dyDescent="0.25">
      <c r="A1" s="40" t="s">
        <v>83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4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4" x14ac:dyDescent="0.25">
      <c r="A3" s="8"/>
      <c r="B3" s="9"/>
      <c r="C3" s="9"/>
      <c r="D3" s="9"/>
      <c r="E3" s="9"/>
      <c r="F3" s="10"/>
      <c r="G3" s="39"/>
      <c r="H3" s="11"/>
    </row>
    <row r="4" spans="1:14" ht="57" x14ac:dyDescent="0.25">
      <c r="A4" s="2" t="s">
        <v>0</v>
      </c>
      <c r="B4" s="2" t="s">
        <v>8</v>
      </c>
      <c r="C4" s="2" t="s">
        <v>6</v>
      </c>
      <c r="D4" s="2" t="s">
        <v>7</v>
      </c>
      <c r="E4" s="2" t="s">
        <v>10</v>
      </c>
      <c r="F4" s="3" t="s">
        <v>1</v>
      </c>
      <c r="G4" s="3" t="s">
        <v>82</v>
      </c>
      <c r="H4" s="6" t="s">
        <v>2</v>
      </c>
      <c r="I4" s="4" t="s">
        <v>4</v>
      </c>
      <c r="J4" s="4" t="s">
        <v>3</v>
      </c>
      <c r="K4" s="4" t="s">
        <v>5</v>
      </c>
    </row>
    <row r="5" spans="1:14" x14ac:dyDescent="0.25">
      <c r="A5" s="25" t="s">
        <v>11</v>
      </c>
      <c r="B5" s="48"/>
      <c r="C5" s="48"/>
      <c r="D5" s="48"/>
      <c r="E5" s="48"/>
      <c r="F5" s="48"/>
      <c r="G5" s="48"/>
      <c r="H5" s="48"/>
      <c r="I5" s="48"/>
      <c r="J5" s="48"/>
      <c r="K5" s="49"/>
    </row>
    <row r="6" spans="1:14" ht="14.25" customHeight="1" x14ac:dyDescent="0.25">
      <c r="A6" s="12" t="s">
        <v>15</v>
      </c>
      <c r="B6" s="26" t="s">
        <v>12</v>
      </c>
      <c r="C6" s="29" t="s">
        <v>13</v>
      </c>
      <c r="D6" s="32" t="s">
        <v>9</v>
      </c>
      <c r="E6" s="50" t="s">
        <v>14</v>
      </c>
      <c r="F6" s="35">
        <v>45734760</v>
      </c>
      <c r="G6" s="13">
        <v>153203.93</v>
      </c>
      <c r="H6" s="2" t="s">
        <v>16</v>
      </c>
      <c r="I6" s="46">
        <f>SUM(G6)/J6</f>
        <v>4.0898005872931122</v>
      </c>
      <c r="J6" s="17">
        <v>37460</v>
      </c>
      <c r="K6" s="7" t="s">
        <v>17</v>
      </c>
    </row>
    <row r="7" spans="1:14" x14ac:dyDescent="0.25">
      <c r="A7" s="12" t="s">
        <v>15</v>
      </c>
      <c r="B7" s="27"/>
      <c r="C7" s="30"/>
      <c r="D7" s="33"/>
      <c r="E7" s="51"/>
      <c r="F7" s="36"/>
      <c r="G7" s="13">
        <v>233676.18</v>
      </c>
      <c r="H7" s="2" t="s">
        <v>18</v>
      </c>
      <c r="I7" s="46">
        <f t="shared" ref="I7:I58" si="0">SUM(G7)/J7</f>
        <v>3.2428001665278932</v>
      </c>
      <c r="J7" s="17">
        <v>72060</v>
      </c>
      <c r="K7" s="7" t="s">
        <v>17</v>
      </c>
    </row>
    <row r="8" spans="1:14" x14ac:dyDescent="0.25">
      <c r="A8" s="12" t="s">
        <v>15</v>
      </c>
      <c r="B8" s="27"/>
      <c r="C8" s="30"/>
      <c r="D8" s="33"/>
      <c r="E8" s="51"/>
      <c r="F8" s="36"/>
      <c r="G8" s="41">
        <v>231146.8</v>
      </c>
      <c r="H8" s="13" t="s">
        <v>16</v>
      </c>
      <c r="I8" s="46">
        <f t="shared" si="0"/>
        <v>3.2428002244668908</v>
      </c>
      <c r="J8" s="17">
        <v>71280</v>
      </c>
      <c r="K8" s="7" t="s">
        <v>17</v>
      </c>
    </row>
    <row r="9" spans="1:14" x14ac:dyDescent="0.25">
      <c r="A9" s="12" t="s">
        <v>15</v>
      </c>
      <c r="B9" s="27"/>
      <c r="C9" s="30"/>
      <c r="D9" s="33"/>
      <c r="E9" s="51"/>
      <c r="F9" s="36"/>
      <c r="G9" s="13">
        <v>35090</v>
      </c>
      <c r="H9" s="2" t="s">
        <v>19</v>
      </c>
      <c r="I9" s="46">
        <f t="shared" si="0"/>
        <v>1.7544999999999999</v>
      </c>
      <c r="J9" s="17">
        <v>20000</v>
      </c>
      <c r="K9" s="7" t="s">
        <v>17</v>
      </c>
    </row>
    <row r="10" spans="1:14" x14ac:dyDescent="0.25">
      <c r="A10" s="12" t="s">
        <v>15</v>
      </c>
      <c r="B10" s="27"/>
      <c r="C10" s="30"/>
      <c r="D10" s="33"/>
      <c r="E10" s="51"/>
      <c r="F10" s="36"/>
      <c r="G10" s="13">
        <v>54983.61</v>
      </c>
      <c r="H10" s="2" t="s">
        <v>20</v>
      </c>
      <c r="I10" s="46">
        <f t="shared" si="0"/>
        <v>3.0855000000000001</v>
      </c>
      <c r="J10" s="17">
        <v>17820</v>
      </c>
      <c r="K10" s="7" t="s">
        <v>17</v>
      </c>
    </row>
    <row r="11" spans="1:14" x14ac:dyDescent="0.25">
      <c r="A11" s="12" t="s">
        <v>21</v>
      </c>
      <c r="B11" s="27"/>
      <c r="C11" s="30"/>
      <c r="D11" s="33"/>
      <c r="E11" s="51"/>
      <c r="F11" s="36"/>
      <c r="G11" s="13">
        <v>582736</v>
      </c>
      <c r="H11" s="13" t="s">
        <v>16</v>
      </c>
      <c r="I11" s="46">
        <f t="shared" si="0"/>
        <v>4.1623999999999999</v>
      </c>
      <c r="J11" s="17">
        <v>140000</v>
      </c>
      <c r="K11" s="7" t="s">
        <v>17</v>
      </c>
    </row>
    <row r="12" spans="1:14" x14ac:dyDescent="0.25">
      <c r="A12" s="12" t="s">
        <v>21</v>
      </c>
      <c r="B12" s="27"/>
      <c r="C12" s="30"/>
      <c r="D12" s="33"/>
      <c r="E12" s="51"/>
      <c r="F12" s="36"/>
      <c r="G12" s="13">
        <v>3210.37</v>
      </c>
      <c r="H12" s="2" t="s">
        <v>18</v>
      </c>
      <c r="I12" s="46">
        <v>3.99</v>
      </c>
      <c r="J12" s="17">
        <v>804</v>
      </c>
      <c r="K12" s="7" t="s">
        <v>17</v>
      </c>
    </row>
    <row r="13" spans="1:14" x14ac:dyDescent="0.25">
      <c r="A13" s="12" t="s">
        <v>21</v>
      </c>
      <c r="B13" s="27"/>
      <c r="C13" s="30"/>
      <c r="D13" s="33"/>
      <c r="E13" s="51"/>
      <c r="F13" s="36"/>
      <c r="G13" s="13">
        <v>12486.48</v>
      </c>
      <c r="H13" s="2" t="s">
        <v>18</v>
      </c>
      <c r="I13" s="46">
        <v>3.27</v>
      </c>
      <c r="J13" s="17">
        <v>3822</v>
      </c>
      <c r="K13" s="7" t="s">
        <v>17</v>
      </c>
      <c r="N13" s="16"/>
    </row>
    <row r="14" spans="1:14" ht="14.25" customHeight="1" x14ac:dyDescent="0.25">
      <c r="A14" s="12" t="s">
        <v>22</v>
      </c>
      <c r="B14" s="27"/>
      <c r="C14" s="30"/>
      <c r="D14" s="33"/>
      <c r="E14" s="51"/>
      <c r="F14" s="36"/>
      <c r="G14" s="13">
        <v>16335</v>
      </c>
      <c r="H14" s="2" t="s">
        <v>23</v>
      </c>
      <c r="I14" s="46">
        <f t="shared" si="0"/>
        <v>3.2669999999999999</v>
      </c>
      <c r="J14" s="17">
        <v>5000</v>
      </c>
      <c r="K14" s="7" t="s">
        <v>17</v>
      </c>
    </row>
    <row r="15" spans="1:14" x14ac:dyDescent="0.25">
      <c r="A15" s="12" t="s">
        <v>22</v>
      </c>
      <c r="B15" s="27"/>
      <c r="C15" s="30"/>
      <c r="D15" s="33"/>
      <c r="E15" s="51"/>
      <c r="F15" s="36"/>
      <c r="G15" s="13">
        <v>46914.12</v>
      </c>
      <c r="H15" s="2" t="s">
        <v>19</v>
      </c>
      <c r="I15" s="46">
        <f t="shared" si="0"/>
        <v>4.3439000000000005</v>
      </c>
      <c r="J15" s="17">
        <v>10800</v>
      </c>
      <c r="K15" s="7" t="s">
        <v>17</v>
      </c>
    </row>
    <row r="16" spans="1:14" x14ac:dyDescent="0.25">
      <c r="A16" s="12" t="s">
        <v>22</v>
      </c>
      <c r="B16" s="27"/>
      <c r="C16" s="30"/>
      <c r="D16" s="33"/>
      <c r="E16" s="51"/>
      <c r="F16" s="36"/>
      <c r="G16" s="13">
        <v>47916</v>
      </c>
      <c r="H16" s="2" t="s">
        <v>19</v>
      </c>
      <c r="I16" s="46">
        <f t="shared" si="0"/>
        <v>3.1943999999999999</v>
      </c>
      <c r="J16" s="17">
        <v>15000</v>
      </c>
      <c r="K16" s="7" t="s">
        <v>17</v>
      </c>
    </row>
    <row r="17" spans="1:12" x14ac:dyDescent="0.25">
      <c r="A17" s="12" t="s">
        <v>24</v>
      </c>
      <c r="B17" s="27"/>
      <c r="C17" s="30"/>
      <c r="D17" s="33"/>
      <c r="E17" s="51"/>
      <c r="F17" s="36"/>
      <c r="G17" s="42">
        <v>145000</v>
      </c>
      <c r="H17" s="14" t="s">
        <v>25</v>
      </c>
      <c r="I17" s="46">
        <f t="shared" si="0"/>
        <v>2.9</v>
      </c>
      <c r="J17" s="18">
        <v>50000</v>
      </c>
      <c r="K17" s="7" t="s">
        <v>17</v>
      </c>
    </row>
    <row r="18" spans="1:12" x14ac:dyDescent="0.25">
      <c r="A18" s="12" t="s">
        <v>24</v>
      </c>
      <c r="B18" s="27"/>
      <c r="C18" s="30"/>
      <c r="D18" s="33"/>
      <c r="E18" s="51"/>
      <c r="F18" s="36"/>
      <c r="G18" s="42">
        <v>2898666</v>
      </c>
      <c r="H18" s="14" t="s">
        <v>25</v>
      </c>
      <c r="I18" s="46">
        <f t="shared" si="0"/>
        <v>2.9</v>
      </c>
      <c r="J18" s="18">
        <v>999540</v>
      </c>
      <c r="K18" s="7" t="s">
        <v>17</v>
      </c>
    </row>
    <row r="19" spans="1:12" x14ac:dyDescent="0.25">
      <c r="A19" s="12" t="s">
        <v>26</v>
      </c>
      <c r="B19" s="27"/>
      <c r="C19" s="30"/>
      <c r="D19" s="33"/>
      <c r="E19" s="51"/>
      <c r="F19" s="36"/>
      <c r="G19" s="13">
        <v>75794.399999999994</v>
      </c>
      <c r="H19" s="14" t="s">
        <v>27</v>
      </c>
      <c r="I19" s="46">
        <f t="shared" si="0"/>
        <v>7.0179999999999998</v>
      </c>
      <c r="J19" s="18">
        <v>10800</v>
      </c>
      <c r="K19" s="7" t="s">
        <v>17</v>
      </c>
    </row>
    <row r="20" spans="1:12" x14ac:dyDescent="0.25">
      <c r="A20" s="12" t="s">
        <v>26</v>
      </c>
      <c r="B20" s="27"/>
      <c r="C20" s="30"/>
      <c r="D20" s="33"/>
      <c r="E20" s="51"/>
      <c r="F20" s="36"/>
      <c r="G20" s="13">
        <v>1168640</v>
      </c>
      <c r="H20" s="14" t="s">
        <v>28</v>
      </c>
      <c r="I20" s="46">
        <f t="shared" si="0"/>
        <v>8.8000000000000007</v>
      </c>
      <c r="J20" s="18">
        <f>70000+62800</f>
        <v>132800</v>
      </c>
      <c r="K20" s="7" t="s">
        <v>17</v>
      </c>
    </row>
    <row r="21" spans="1:12" x14ac:dyDescent="0.25">
      <c r="A21" s="12" t="s">
        <v>29</v>
      </c>
      <c r="B21" s="27"/>
      <c r="C21" s="30"/>
      <c r="D21" s="33"/>
      <c r="E21" s="51"/>
      <c r="F21" s="36"/>
      <c r="G21" s="13">
        <v>69665.759999999995</v>
      </c>
      <c r="H21" s="14" t="s">
        <v>27</v>
      </c>
      <c r="I21" s="46">
        <f t="shared" si="0"/>
        <v>4.2350006079027356</v>
      </c>
      <c r="J21" s="18">
        <v>16450</v>
      </c>
      <c r="K21" s="7" t="s">
        <v>17</v>
      </c>
    </row>
    <row r="22" spans="1:12" x14ac:dyDescent="0.25">
      <c r="A22" s="12" t="s">
        <v>29</v>
      </c>
      <c r="B22" s="27"/>
      <c r="C22" s="30"/>
      <c r="D22" s="33"/>
      <c r="E22" s="51"/>
      <c r="F22" s="36"/>
      <c r="G22" s="13">
        <v>14187.26</v>
      </c>
      <c r="H22" s="14" t="s">
        <v>27</v>
      </c>
      <c r="I22" s="46">
        <v>4.24</v>
      </c>
      <c r="J22" s="18">
        <v>3350</v>
      </c>
      <c r="K22" s="7" t="s">
        <v>17</v>
      </c>
    </row>
    <row r="23" spans="1:12" x14ac:dyDescent="0.25">
      <c r="A23" s="12" t="s">
        <v>29</v>
      </c>
      <c r="B23" s="27"/>
      <c r="C23" s="30"/>
      <c r="D23" s="33"/>
      <c r="E23" s="51"/>
      <c r="F23" s="36"/>
      <c r="G23" s="13">
        <v>17036.8</v>
      </c>
      <c r="H23" s="14" t="s">
        <v>27</v>
      </c>
      <c r="I23" s="46">
        <v>4.84</v>
      </c>
      <c r="J23" s="18">
        <v>3520</v>
      </c>
      <c r="K23" s="7" t="s">
        <v>17</v>
      </c>
      <c r="L23" s="16"/>
    </row>
    <row r="24" spans="1:12" x14ac:dyDescent="0.25">
      <c r="A24" s="12" t="s">
        <v>30</v>
      </c>
      <c r="B24" s="27"/>
      <c r="C24" s="30"/>
      <c r="D24" s="33"/>
      <c r="E24" s="51"/>
      <c r="F24" s="36"/>
      <c r="G24" s="13">
        <v>1814165.1</v>
      </c>
      <c r="H24" s="14" t="s">
        <v>31</v>
      </c>
      <c r="I24" s="46">
        <f t="shared" si="0"/>
        <v>2.9403000000000001</v>
      </c>
      <c r="J24" s="18">
        <v>617000</v>
      </c>
      <c r="K24" s="7" t="s">
        <v>17</v>
      </c>
    </row>
    <row r="25" spans="1:12" x14ac:dyDescent="0.25">
      <c r="A25" s="12" t="s">
        <v>30</v>
      </c>
      <c r="B25" s="27"/>
      <c r="C25" s="30"/>
      <c r="D25" s="33"/>
      <c r="E25" s="51"/>
      <c r="F25" s="36"/>
      <c r="G25" s="13">
        <v>2758176</v>
      </c>
      <c r="H25" s="14" t="s">
        <v>32</v>
      </c>
      <c r="I25" s="46">
        <f t="shared" si="0"/>
        <v>1.83</v>
      </c>
      <c r="J25" s="18">
        <v>1507200</v>
      </c>
      <c r="K25" s="7" t="s">
        <v>17</v>
      </c>
    </row>
    <row r="26" spans="1:12" x14ac:dyDescent="0.25">
      <c r="A26" s="15" t="s">
        <v>33</v>
      </c>
      <c r="B26" s="27"/>
      <c r="C26" s="30"/>
      <c r="D26" s="33"/>
      <c r="E26" s="51"/>
      <c r="F26" s="36"/>
      <c r="G26" s="13">
        <v>988680</v>
      </c>
      <c r="H26" s="2" t="s">
        <v>34</v>
      </c>
      <c r="I26" s="46">
        <f t="shared" si="0"/>
        <v>0.66</v>
      </c>
      <c r="J26" s="17">
        <v>1498000</v>
      </c>
      <c r="K26" s="7" t="s">
        <v>17</v>
      </c>
    </row>
    <row r="27" spans="1:12" x14ac:dyDescent="0.25">
      <c r="A27" s="12" t="s">
        <v>35</v>
      </c>
      <c r="B27" s="27"/>
      <c r="C27" s="30"/>
      <c r="D27" s="33"/>
      <c r="E27" s="51"/>
      <c r="F27" s="36"/>
      <c r="G27" s="13">
        <v>3566400</v>
      </c>
      <c r="H27" s="2" t="s">
        <v>36</v>
      </c>
      <c r="I27" s="46">
        <f t="shared" si="0"/>
        <v>0.48</v>
      </c>
      <c r="J27" s="17">
        <v>7430000</v>
      </c>
      <c r="K27" s="7" t="s">
        <v>17</v>
      </c>
    </row>
    <row r="28" spans="1:12" x14ac:dyDescent="0.25">
      <c r="A28" s="12" t="s">
        <v>35</v>
      </c>
      <c r="B28" s="27"/>
      <c r="C28" s="30"/>
      <c r="D28" s="33"/>
      <c r="E28" s="51"/>
      <c r="F28" s="36"/>
      <c r="G28" s="13">
        <v>1607200</v>
      </c>
      <c r="H28" s="2" t="s">
        <v>28</v>
      </c>
      <c r="I28" s="46">
        <v>0.46</v>
      </c>
      <c r="J28" s="17">
        <v>3500000</v>
      </c>
      <c r="K28" s="7" t="s">
        <v>17</v>
      </c>
      <c r="L28" s="16"/>
    </row>
    <row r="29" spans="1:12" x14ac:dyDescent="0.25">
      <c r="A29" s="12" t="s">
        <v>35</v>
      </c>
      <c r="B29" s="27"/>
      <c r="C29" s="30"/>
      <c r="D29" s="33"/>
      <c r="E29" s="51"/>
      <c r="F29" s="36"/>
      <c r="G29" s="13">
        <v>820000</v>
      </c>
      <c r="H29" s="2" t="s">
        <v>28</v>
      </c>
      <c r="I29" s="46">
        <v>0.41</v>
      </c>
      <c r="J29" s="17">
        <v>2000000</v>
      </c>
      <c r="K29" s="7" t="s">
        <v>17</v>
      </c>
    </row>
    <row r="30" spans="1:12" x14ac:dyDescent="0.25">
      <c r="A30" s="12" t="s">
        <v>37</v>
      </c>
      <c r="B30" s="27"/>
      <c r="C30" s="30"/>
      <c r="D30" s="33"/>
      <c r="E30" s="51"/>
      <c r="F30" s="36"/>
      <c r="G30" s="13">
        <v>254760</v>
      </c>
      <c r="H30" s="2" t="s">
        <v>36</v>
      </c>
      <c r="I30" s="46">
        <f t="shared" si="0"/>
        <v>0.66</v>
      </c>
      <c r="J30" s="17">
        <v>386000</v>
      </c>
      <c r="K30" s="7" t="s">
        <v>17</v>
      </c>
    </row>
    <row r="31" spans="1:12" x14ac:dyDescent="0.25">
      <c r="A31" s="12" t="s">
        <v>37</v>
      </c>
      <c r="B31" s="27"/>
      <c r="C31" s="30"/>
      <c r="D31" s="33"/>
      <c r="E31" s="51"/>
      <c r="F31" s="36"/>
      <c r="G31" s="13">
        <v>205920</v>
      </c>
      <c r="H31" s="2" t="s">
        <v>28</v>
      </c>
      <c r="I31" s="46">
        <f t="shared" si="0"/>
        <v>0.44</v>
      </c>
      <c r="J31" s="17">
        <v>468000</v>
      </c>
      <c r="K31" s="7" t="s">
        <v>17</v>
      </c>
    </row>
    <row r="32" spans="1:12" x14ac:dyDescent="0.25">
      <c r="A32" s="15" t="s">
        <v>38</v>
      </c>
      <c r="B32" s="27"/>
      <c r="C32" s="30"/>
      <c r="D32" s="33"/>
      <c r="E32" s="51"/>
      <c r="F32" s="36"/>
      <c r="G32" s="13">
        <v>14822.5</v>
      </c>
      <c r="H32" s="2" t="s">
        <v>39</v>
      </c>
      <c r="I32" s="46">
        <f t="shared" si="0"/>
        <v>4.2350000000000003</v>
      </c>
      <c r="J32" s="17">
        <v>3500</v>
      </c>
      <c r="K32" s="7" t="s">
        <v>17</v>
      </c>
    </row>
    <row r="33" spans="1:12" x14ac:dyDescent="0.25">
      <c r="A33" s="15" t="s">
        <v>40</v>
      </c>
      <c r="B33" s="27"/>
      <c r="C33" s="30"/>
      <c r="D33" s="33"/>
      <c r="E33" s="51"/>
      <c r="F33" s="36"/>
      <c r="G33" s="13">
        <v>216048.53</v>
      </c>
      <c r="H33" s="2" t="s">
        <v>41</v>
      </c>
      <c r="I33" s="46">
        <f t="shared" si="0"/>
        <v>6.3525001470155837</v>
      </c>
      <c r="J33" s="17">
        <v>34010</v>
      </c>
      <c r="K33" s="7" t="s">
        <v>17</v>
      </c>
    </row>
    <row r="34" spans="1:12" x14ac:dyDescent="0.25">
      <c r="A34" s="15" t="s">
        <v>42</v>
      </c>
      <c r="B34" s="27"/>
      <c r="C34" s="30"/>
      <c r="D34" s="33"/>
      <c r="E34" s="51"/>
      <c r="F34" s="36"/>
      <c r="G34" s="13">
        <v>304264.08</v>
      </c>
      <c r="H34" s="2" t="s">
        <v>43</v>
      </c>
      <c r="I34" s="46">
        <f t="shared" si="0"/>
        <v>0.13890799853907962</v>
      </c>
      <c r="J34" s="17">
        <v>2190400</v>
      </c>
      <c r="K34" s="7" t="s">
        <v>17</v>
      </c>
    </row>
    <row r="35" spans="1:12" x14ac:dyDescent="0.25">
      <c r="A35" s="12" t="s">
        <v>44</v>
      </c>
      <c r="B35" s="27"/>
      <c r="C35" s="30"/>
      <c r="D35" s="33"/>
      <c r="E35" s="51"/>
      <c r="F35" s="36"/>
      <c r="G35" s="13">
        <v>363201.88</v>
      </c>
      <c r="H35" s="2" t="s">
        <v>28</v>
      </c>
      <c r="I35" s="46">
        <f t="shared" si="0"/>
        <v>0.89</v>
      </c>
      <c r="J35" s="17">
        <v>408092</v>
      </c>
      <c r="K35" s="7" t="s">
        <v>17</v>
      </c>
    </row>
    <row r="36" spans="1:12" x14ac:dyDescent="0.25">
      <c r="A36" s="12" t="s">
        <v>44</v>
      </c>
      <c r="B36" s="27"/>
      <c r="C36" s="30"/>
      <c r="D36" s="33"/>
      <c r="E36" s="51"/>
      <c r="F36" s="36"/>
      <c r="G36" s="13">
        <f>258930+758.97+51.03</f>
        <v>259740</v>
      </c>
      <c r="H36" s="2" t="s">
        <v>45</v>
      </c>
      <c r="I36" s="46">
        <f t="shared" si="0"/>
        <v>0.54</v>
      </c>
      <c r="J36" s="17">
        <f>479500+1500</f>
        <v>481000</v>
      </c>
      <c r="K36" s="7" t="s">
        <v>17</v>
      </c>
    </row>
    <row r="37" spans="1:12" x14ac:dyDescent="0.25">
      <c r="A37" s="15" t="s">
        <v>46</v>
      </c>
      <c r="B37" s="27"/>
      <c r="C37" s="30"/>
      <c r="D37" s="33"/>
      <c r="E37" s="51"/>
      <c r="F37" s="36"/>
      <c r="G37" s="13">
        <v>4852960</v>
      </c>
      <c r="H37" s="2" t="s">
        <v>47</v>
      </c>
      <c r="I37" s="46">
        <f t="shared" si="0"/>
        <v>11.2</v>
      </c>
      <c r="J37" s="17">
        <v>433300</v>
      </c>
      <c r="K37" s="7" t="s">
        <v>17</v>
      </c>
    </row>
    <row r="38" spans="1:12" x14ac:dyDescent="0.25">
      <c r="A38" s="15" t="s">
        <v>38</v>
      </c>
      <c r="B38" s="27"/>
      <c r="C38" s="30"/>
      <c r="D38" s="33"/>
      <c r="E38" s="51"/>
      <c r="F38" s="36"/>
      <c r="G38" s="13">
        <v>859200</v>
      </c>
      <c r="H38" s="2" t="s">
        <v>48</v>
      </c>
      <c r="I38" s="46">
        <f t="shared" si="0"/>
        <v>3</v>
      </c>
      <c r="J38" s="17">
        <v>286400</v>
      </c>
      <c r="K38" s="7" t="s">
        <v>17</v>
      </c>
    </row>
    <row r="39" spans="1:12" x14ac:dyDescent="0.25">
      <c r="A39" s="15" t="s">
        <v>49</v>
      </c>
      <c r="B39" s="27"/>
      <c r="C39" s="30"/>
      <c r="D39" s="33"/>
      <c r="E39" s="51"/>
      <c r="F39" s="36"/>
      <c r="G39" s="13">
        <v>170864.1</v>
      </c>
      <c r="H39" s="2" t="s">
        <v>50</v>
      </c>
      <c r="I39" s="46">
        <f t="shared" si="0"/>
        <v>6.3283000000000005</v>
      </c>
      <c r="J39" s="17">
        <v>27000</v>
      </c>
      <c r="K39" s="7" t="s">
        <v>17</v>
      </c>
    </row>
    <row r="40" spans="1:12" x14ac:dyDescent="0.25">
      <c r="A40" s="15" t="s">
        <v>51</v>
      </c>
      <c r="B40" s="27"/>
      <c r="C40" s="30"/>
      <c r="D40" s="33"/>
      <c r="E40" s="51"/>
      <c r="F40" s="36"/>
      <c r="G40" s="13">
        <f>7622190.62+227239.78</f>
        <v>7849430.4000000004</v>
      </c>
      <c r="H40" s="2" t="s">
        <v>52</v>
      </c>
      <c r="I40" s="46">
        <v>8.4</v>
      </c>
      <c r="J40" s="17">
        <v>934456</v>
      </c>
      <c r="K40" s="7" t="s">
        <v>17</v>
      </c>
    </row>
    <row r="41" spans="1:12" x14ac:dyDescent="0.25">
      <c r="A41" s="15" t="s">
        <v>53</v>
      </c>
      <c r="B41" s="27"/>
      <c r="C41" s="30"/>
      <c r="D41" s="33"/>
      <c r="E41" s="51"/>
      <c r="F41" s="36"/>
      <c r="G41" s="13">
        <v>320558</v>
      </c>
      <c r="H41" s="2" t="s">
        <v>28</v>
      </c>
      <c r="I41" s="46">
        <f t="shared" si="0"/>
        <v>0.49</v>
      </c>
      <c r="J41" s="17">
        <v>654200</v>
      </c>
      <c r="K41" s="7" t="s">
        <v>17</v>
      </c>
    </row>
    <row r="42" spans="1:12" x14ac:dyDescent="0.25">
      <c r="A42" s="15" t="s">
        <v>54</v>
      </c>
      <c r="B42" s="27"/>
      <c r="C42" s="30"/>
      <c r="D42" s="33"/>
      <c r="E42" s="51"/>
      <c r="F42" s="36"/>
      <c r="G42" s="13">
        <v>1272150</v>
      </c>
      <c r="H42" s="2" t="s">
        <v>28</v>
      </c>
      <c r="I42" s="46">
        <f t="shared" si="0"/>
        <v>1.65</v>
      </c>
      <c r="J42" s="17">
        <v>771000</v>
      </c>
      <c r="K42" s="7" t="s">
        <v>17</v>
      </c>
    </row>
    <row r="43" spans="1:12" x14ac:dyDescent="0.25">
      <c r="A43" s="15" t="s">
        <v>55</v>
      </c>
      <c r="B43" s="27"/>
      <c r="C43" s="30"/>
      <c r="D43" s="33"/>
      <c r="E43" s="51"/>
      <c r="F43" s="36"/>
      <c r="G43" s="13">
        <v>155000</v>
      </c>
      <c r="H43" s="2" t="s">
        <v>28</v>
      </c>
      <c r="I43" s="46">
        <f t="shared" si="0"/>
        <v>0.31</v>
      </c>
      <c r="J43" s="17">
        <v>500000</v>
      </c>
      <c r="K43" s="7" t="s">
        <v>17</v>
      </c>
      <c r="L43" s="16"/>
    </row>
    <row r="44" spans="1:12" x14ac:dyDescent="0.25">
      <c r="A44" s="15" t="s">
        <v>56</v>
      </c>
      <c r="B44" s="27"/>
      <c r="C44" s="30"/>
      <c r="D44" s="33"/>
      <c r="E44" s="51"/>
      <c r="F44" s="36"/>
      <c r="G44" s="13">
        <f>1415.7+36.3</f>
        <v>1452</v>
      </c>
      <c r="H44" s="2" t="s">
        <v>57</v>
      </c>
      <c r="I44" s="46">
        <v>36.299999999999997</v>
      </c>
      <c r="J44" s="17">
        <v>40</v>
      </c>
      <c r="K44" s="7" t="s">
        <v>17</v>
      </c>
    </row>
    <row r="45" spans="1:12" x14ac:dyDescent="0.25">
      <c r="A45" s="15" t="s">
        <v>56</v>
      </c>
      <c r="B45" s="27"/>
      <c r="C45" s="30"/>
      <c r="D45" s="33"/>
      <c r="E45" s="51"/>
      <c r="F45" s="36"/>
      <c r="G45" s="13">
        <v>54.45</v>
      </c>
      <c r="H45" s="2" t="s">
        <v>57</v>
      </c>
      <c r="I45" s="46">
        <v>54.45</v>
      </c>
      <c r="J45" s="17">
        <v>1</v>
      </c>
      <c r="K45" s="7" t="s">
        <v>17</v>
      </c>
    </row>
    <row r="46" spans="1:12" ht="15" customHeight="1" x14ac:dyDescent="0.25">
      <c r="A46" s="15" t="s">
        <v>58</v>
      </c>
      <c r="B46" s="27"/>
      <c r="C46" s="30"/>
      <c r="D46" s="33"/>
      <c r="E46" s="51"/>
      <c r="F46" s="36"/>
      <c r="G46" s="13">
        <v>27.96</v>
      </c>
      <c r="H46" s="2" t="s">
        <v>59</v>
      </c>
      <c r="I46" s="46">
        <v>27.96</v>
      </c>
      <c r="J46" s="17">
        <v>1</v>
      </c>
      <c r="K46" s="7" t="s">
        <v>17</v>
      </c>
    </row>
    <row r="47" spans="1:12" x14ac:dyDescent="0.25">
      <c r="A47" s="15" t="s">
        <v>68</v>
      </c>
      <c r="B47" s="27"/>
      <c r="C47" s="30"/>
      <c r="D47" s="33"/>
      <c r="E47" s="51"/>
      <c r="F47" s="36"/>
      <c r="G47" s="13">
        <v>43.66</v>
      </c>
      <c r="H47" s="2" t="s">
        <v>59</v>
      </c>
      <c r="I47" s="46">
        <v>21.83</v>
      </c>
      <c r="J47" s="17">
        <v>2</v>
      </c>
      <c r="K47" s="7" t="s">
        <v>17</v>
      </c>
      <c r="L47" s="16"/>
    </row>
    <row r="48" spans="1:12" x14ac:dyDescent="0.25">
      <c r="A48" s="15" t="s">
        <v>68</v>
      </c>
      <c r="B48" s="27"/>
      <c r="C48" s="30"/>
      <c r="D48" s="33"/>
      <c r="E48" s="51"/>
      <c r="F48" s="36"/>
      <c r="G48" s="13">
        <v>22.01</v>
      </c>
      <c r="H48" s="2" t="s">
        <v>59</v>
      </c>
      <c r="I48" s="46">
        <v>22.01</v>
      </c>
      <c r="J48" s="17">
        <v>1</v>
      </c>
      <c r="K48" s="7" t="s">
        <v>17</v>
      </c>
    </row>
    <row r="49" spans="1:14" x14ac:dyDescent="0.25">
      <c r="A49" s="15" t="s">
        <v>68</v>
      </c>
      <c r="B49" s="27"/>
      <c r="C49" s="30"/>
      <c r="D49" s="33"/>
      <c r="E49" s="51"/>
      <c r="F49" s="36"/>
      <c r="G49" s="13">
        <v>28.16</v>
      </c>
      <c r="H49" s="2" t="s">
        <v>59</v>
      </c>
      <c r="I49" s="46">
        <v>28.16</v>
      </c>
      <c r="J49" s="17">
        <v>1</v>
      </c>
      <c r="K49" s="7" t="s">
        <v>17</v>
      </c>
    </row>
    <row r="50" spans="1:14" x14ac:dyDescent="0.25">
      <c r="A50" s="15" t="s">
        <v>73</v>
      </c>
      <c r="B50" s="27"/>
      <c r="C50" s="30"/>
      <c r="D50" s="33"/>
      <c r="E50" s="51"/>
      <c r="F50" s="36"/>
      <c r="G50" s="13">
        <v>61.37</v>
      </c>
      <c r="H50" s="2" t="s">
        <v>59</v>
      </c>
      <c r="I50" s="46">
        <v>61.37</v>
      </c>
      <c r="J50" s="17">
        <v>1</v>
      </c>
      <c r="K50" s="7" t="s">
        <v>17</v>
      </c>
    </row>
    <row r="51" spans="1:14" x14ac:dyDescent="0.25">
      <c r="A51" s="15" t="s">
        <v>73</v>
      </c>
      <c r="B51" s="27"/>
      <c r="C51" s="30"/>
      <c r="D51" s="33"/>
      <c r="E51" s="51"/>
      <c r="F51" s="36"/>
      <c r="G51" s="13">
        <v>61.29</v>
      </c>
      <c r="H51" s="2" t="s">
        <v>59</v>
      </c>
      <c r="I51" s="46">
        <v>61.29</v>
      </c>
      <c r="J51" s="17">
        <v>1</v>
      </c>
      <c r="K51" s="7" t="s">
        <v>17</v>
      </c>
    </row>
    <row r="52" spans="1:14" x14ac:dyDescent="0.25">
      <c r="A52" s="15" t="s">
        <v>60</v>
      </c>
      <c r="B52" s="27"/>
      <c r="C52" s="30"/>
      <c r="D52" s="33"/>
      <c r="E52" s="51"/>
      <c r="F52" s="36"/>
      <c r="G52" s="13">
        <v>2129.6</v>
      </c>
      <c r="H52" s="2" t="s">
        <v>61</v>
      </c>
      <c r="I52" s="46">
        <f t="shared" si="0"/>
        <v>2129.6</v>
      </c>
      <c r="J52" s="17">
        <v>1</v>
      </c>
      <c r="K52" s="7" t="s">
        <v>17</v>
      </c>
    </row>
    <row r="53" spans="1:14" x14ac:dyDescent="0.25">
      <c r="A53" s="15" t="s">
        <v>62</v>
      </c>
      <c r="B53" s="27"/>
      <c r="C53" s="30"/>
      <c r="D53" s="33"/>
      <c r="E53" s="51"/>
      <c r="F53" s="36"/>
      <c r="G53" s="13">
        <v>2214.3000000000002</v>
      </c>
      <c r="H53" s="2" t="s">
        <v>63</v>
      </c>
      <c r="I53" s="46">
        <f t="shared" si="0"/>
        <v>2214.3000000000002</v>
      </c>
      <c r="J53" s="17">
        <v>1</v>
      </c>
      <c r="K53" s="7" t="s">
        <v>17</v>
      </c>
    </row>
    <row r="54" spans="1:14" x14ac:dyDescent="0.25">
      <c r="A54" s="15" t="s">
        <v>80</v>
      </c>
      <c r="B54" s="27"/>
      <c r="C54" s="30"/>
      <c r="D54" s="33"/>
      <c r="E54" s="51"/>
      <c r="F54" s="36"/>
      <c r="G54" s="13">
        <v>3385</v>
      </c>
      <c r="H54" s="2" t="s">
        <v>63</v>
      </c>
      <c r="I54" s="46">
        <v>3385</v>
      </c>
      <c r="J54" s="17">
        <v>1</v>
      </c>
      <c r="K54" s="7" t="s">
        <v>17</v>
      </c>
    </row>
    <row r="55" spans="1:14" ht="29.25" customHeight="1" x14ac:dyDescent="0.25">
      <c r="A55" s="15" t="s">
        <v>64</v>
      </c>
      <c r="B55" s="27"/>
      <c r="C55" s="30"/>
      <c r="D55" s="33"/>
      <c r="E55" s="51"/>
      <c r="F55" s="36"/>
      <c r="G55" s="13">
        <v>9559</v>
      </c>
      <c r="H55" s="2" t="s">
        <v>65</v>
      </c>
      <c r="I55" s="46">
        <f t="shared" si="0"/>
        <v>4779.5</v>
      </c>
      <c r="J55" s="17">
        <v>2</v>
      </c>
      <c r="K55" s="7" t="s">
        <v>17</v>
      </c>
    </row>
    <row r="56" spans="1:14" x14ac:dyDescent="0.25">
      <c r="A56" s="15" t="s">
        <v>66</v>
      </c>
      <c r="B56" s="27"/>
      <c r="C56" s="30"/>
      <c r="D56" s="33"/>
      <c r="E56" s="51"/>
      <c r="F56" s="36"/>
      <c r="G56" s="13">
        <f>1111.75</f>
        <v>1111.75</v>
      </c>
      <c r="H56" s="2" t="s">
        <v>67</v>
      </c>
      <c r="I56" s="46">
        <f>1111.75</f>
        <v>1111.75</v>
      </c>
      <c r="J56" s="17">
        <v>1</v>
      </c>
      <c r="K56" s="7" t="s">
        <v>17</v>
      </c>
    </row>
    <row r="57" spans="1:14" x14ac:dyDescent="0.25">
      <c r="A57" s="15" t="s">
        <v>66</v>
      </c>
      <c r="B57" s="27"/>
      <c r="C57" s="30"/>
      <c r="D57" s="33"/>
      <c r="E57" s="51"/>
      <c r="F57" s="36"/>
      <c r="G57" s="13">
        <f>3493.27</f>
        <v>3493.27</v>
      </c>
      <c r="H57" s="2" t="s">
        <v>67</v>
      </c>
      <c r="I57" s="46">
        <f t="shared" ref="I57" si="1">SUM(G57)/J57</f>
        <v>3493.27</v>
      </c>
      <c r="J57" s="17">
        <v>1</v>
      </c>
      <c r="K57" s="4" t="s">
        <v>17</v>
      </c>
    </row>
    <row r="58" spans="1:14" x14ac:dyDescent="0.25">
      <c r="A58" s="15" t="s">
        <v>66</v>
      </c>
      <c r="B58" s="27"/>
      <c r="C58" s="30"/>
      <c r="D58" s="33"/>
      <c r="E58" s="51"/>
      <c r="F58" s="36"/>
      <c r="G58" s="13">
        <v>-533</v>
      </c>
      <c r="H58" s="2" t="s">
        <v>67</v>
      </c>
      <c r="I58" s="46">
        <f t="shared" si="0"/>
        <v>-533</v>
      </c>
      <c r="J58" s="17">
        <v>1</v>
      </c>
      <c r="K58" s="4" t="s">
        <v>17</v>
      </c>
      <c r="N58" s="5"/>
    </row>
    <row r="59" spans="1:14" x14ac:dyDescent="0.25">
      <c r="A59" s="15" t="s">
        <v>66</v>
      </c>
      <c r="B59" s="27"/>
      <c r="C59" s="30"/>
      <c r="D59" s="33"/>
      <c r="E59" s="51"/>
      <c r="F59" s="36"/>
      <c r="G59" s="13">
        <v>-2354</v>
      </c>
      <c r="H59" s="2" t="s">
        <v>67</v>
      </c>
      <c r="I59" s="46">
        <v>-2354</v>
      </c>
      <c r="J59" s="17">
        <v>1</v>
      </c>
      <c r="K59" s="4" t="s">
        <v>17</v>
      </c>
      <c r="N59" s="5"/>
    </row>
    <row r="60" spans="1:14" x14ac:dyDescent="0.25">
      <c r="A60" s="15" t="s">
        <v>66</v>
      </c>
      <c r="B60" s="27"/>
      <c r="C60" s="30"/>
      <c r="D60" s="33"/>
      <c r="E60" s="51"/>
      <c r="F60" s="36"/>
      <c r="G60" s="13">
        <v>6450.51</v>
      </c>
      <c r="H60" s="2" t="s">
        <v>70</v>
      </c>
      <c r="I60" s="46">
        <v>6450.51</v>
      </c>
      <c r="J60" s="17">
        <v>1</v>
      </c>
      <c r="K60" s="4" t="s">
        <v>17</v>
      </c>
      <c r="N60" s="5"/>
    </row>
    <row r="61" spans="1:14" ht="14.25" customHeight="1" x14ac:dyDescent="0.25">
      <c r="A61" s="15" t="s">
        <v>78</v>
      </c>
      <c r="B61" s="27"/>
      <c r="C61" s="30"/>
      <c r="D61" s="33"/>
      <c r="E61" s="51"/>
      <c r="F61" s="36"/>
      <c r="G61" s="13">
        <v>19720.580000000002</v>
      </c>
      <c r="H61" s="2" t="s">
        <v>79</v>
      </c>
      <c r="I61" s="46">
        <v>19720.580000000002</v>
      </c>
      <c r="J61" s="17">
        <v>1</v>
      </c>
      <c r="K61" s="4" t="s">
        <v>17</v>
      </c>
      <c r="N61" s="5"/>
    </row>
    <row r="62" spans="1:14" ht="19.5" customHeight="1" x14ac:dyDescent="0.25">
      <c r="A62" s="15" t="s">
        <v>78</v>
      </c>
      <c r="B62" s="27"/>
      <c r="C62" s="30"/>
      <c r="D62" s="33"/>
      <c r="E62" s="51"/>
      <c r="F62" s="36"/>
      <c r="G62" s="13">
        <f>5375+1128.75</f>
        <v>6503.75</v>
      </c>
      <c r="H62" s="2" t="s">
        <v>79</v>
      </c>
      <c r="I62" s="46">
        <v>6503.75</v>
      </c>
      <c r="J62" s="17">
        <v>1</v>
      </c>
      <c r="K62" s="4" t="s">
        <v>17</v>
      </c>
      <c r="N62" s="5"/>
    </row>
    <row r="63" spans="1:14" x14ac:dyDescent="0.25">
      <c r="A63" s="15" t="s">
        <v>71</v>
      </c>
      <c r="B63" s="27"/>
      <c r="C63" s="30"/>
      <c r="D63" s="33"/>
      <c r="E63" s="51"/>
      <c r="F63" s="36"/>
      <c r="G63" s="13">
        <v>59046.400000000001</v>
      </c>
      <c r="H63" s="2" t="s">
        <v>72</v>
      </c>
      <c r="I63" s="46">
        <f>59046.4/J63</f>
        <v>0.12982937554969218</v>
      </c>
      <c r="J63" s="17">
        <f>227400*2</f>
        <v>454800</v>
      </c>
      <c r="K63" s="4" t="s">
        <v>17</v>
      </c>
      <c r="N63" s="5"/>
    </row>
    <row r="64" spans="1:14" ht="30" x14ac:dyDescent="0.25">
      <c r="A64" s="15" t="s">
        <v>71</v>
      </c>
      <c r="B64" s="27"/>
      <c r="C64" s="30"/>
      <c r="D64" s="33"/>
      <c r="E64" s="51"/>
      <c r="F64" s="36"/>
      <c r="G64" s="43">
        <v>3345.89</v>
      </c>
      <c r="H64" s="13" t="s">
        <v>74</v>
      </c>
      <c r="I64" s="47">
        <v>0.124</v>
      </c>
      <c r="J64" s="17">
        <v>22300</v>
      </c>
      <c r="K64" s="4" t="s">
        <v>17</v>
      </c>
      <c r="N64" s="5"/>
    </row>
    <row r="65" spans="1:14" ht="18" customHeight="1" x14ac:dyDescent="0.25">
      <c r="A65" s="15" t="s">
        <v>71</v>
      </c>
      <c r="B65" s="27"/>
      <c r="C65" s="30"/>
      <c r="D65" s="33"/>
      <c r="E65" s="51"/>
      <c r="F65" s="36"/>
      <c r="G65" s="41">
        <v>388.08</v>
      </c>
      <c r="H65" s="13" t="s">
        <v>75</v>
      </c>
      <c r="I65" s="46">
        <v>0.11088000000000001</v>
      </c>
      <c r="J65" s="17">
        <v>3500</v>
      </c>
      <c r="K65" s="4" t="s">
        <v>17</v>
      </c>
      <c r="N65" s="5"/>
    </row>
    <row r="66" spans="1:14" x14ac:dyDescent="0.25">
      <c r="A66" s="15" t="s">
        <v>71</v>
      </c>
      <c r="B66" s="27"/>
      <c r="C66" s="30"/>
      <c r="D66" s="33"/>
      <c r="E66" s="51"/>
      <c r="F66" s="36"/>
      <c r="G66" s="41">
        <v>28289.8</v>
      </c>
      <c r="H66" s="13" t="s">
        <v>81</v>
      </c>
      <c r="I66" s="46">
        <v>0.14144899999999999</v>
      </c>
      <c r="J66" s="17">
        <v>200000</v>
      </c>
      <c r="K66" s="4" t="s">
        <v>17</v>
      </c>
      <c r="N66" s="5"/>
    </row>
    <row r="67" spans="1:14" x14ac:dyDescent="0.25">
      <c r="A67" s="15" t="s">
        <v>71</v>
      </c>
      <c r="B67" s="27"/>
      <c r="C67" s="30"/>
      <c r="D67" s="33"/>
      <c r="E67" s="51"/>
      <c r="F67" s="36"/>
      <c r="G67" s="41">
        <v>56896</v>
      </c>
      <c r="H67" s="2" t="s">
        <v>72</v>
      </c>
      <c r="I67" s="46">
        <v>0.13877073170000001</v>
      </c>
      <c r="J67" s="17">
        <v>410000</v>
      </c>
      <c r="K67" s="4" t="s">
        <v>17</v>
      </c>
      <c r="N67" s="5"/>
    </row>
    <row r="68" spans="1:14" x14ac:dyDescent="0.25">
      <c r="A68" s="15" t="s">
        <v>71</v>
      </c>
      <c r="B68" s="27"/>
      <c r="C68" s="30"/>
      <c r="D68" s="33"/>
      <c r="E68" s="51"/>
      <c r="F68" s="36"/>
      <c r="G68" s="41">
        <v>169826.05</v>
      </c>
      <c r="H68" s="2" t="s">
        <v>72</v>
      </c>
      <c r="I68" s="46">
        <v>8.6912001020000004E-2</v>
      </c>
      <c r="J68" s="17">
        <v>1954000</v>
      </c>
      <c r="K68" s="4" t="s">
        <v>17</v>
      </c>
      <c r="N68" s="5"/>
    </row>
    <row r="69" spans="1:14" x14ac:dyDescent="0.25">
      <c r="A69" s="15" t="s">
        <v>76</v>
      </c>
      <c r="B69" s="27"/>
      <c r="C69" s="30"/>
      <c r="D69" s="33"/>
      <c r="E69" s="51"/>
      <c r="F69" s="36"/>
      <c r="G69" s="41">
        <f>217800+152460+65340+18150</f>
        <v>453750</v>
      </c>
      <c r="H69" s="13" t="s">
        <v>77</v>
      </c>
      <c r="I69" s="46">
        <v>1.8149999999999999</v>
      </c>
      <c r="J69" s="17">
        <v>250000</v>
      </c>
      <c r="K69" s="4" t="s">
        <v>17</v>
      </c>
      <c r="N69" s="5"/>
    </row>
    <row r="70" spans="1:14" x14ac:dyDescent="0.25">
      <c r="A70" s="15" t="s">
        <v>76</v>
      </c>
      <c r="B70" s="28"/>
      <c r="C70" s="31"/>
      <c r="D70" s="34"/>
      <c r="E70" s="52"/>
      <c r="F70" s="37"/>
      <c r="G70" s="41">
        <v>454911.6</v>
      </c>
      <c r="H70" s="13" t="s">
        <v>77</v>
      </c>
      <c r="I70" s="46">
        <v>1.8149999999999999</v>
      </c>
      <c r="J70" s="20">
        <v>250640</v>
      </c>
      <c r="K70" s="4" t="s">
        <v>17</v>
      </c>
      <c r="N70" s="5"/>
    </row>
    <row r="71" spans="1:14" s="19" customFormat="1" ht="14.25" x14ac:dyDescent="0.2">
      <c r="A71" s="21" t="s">
        <v>69</v>
      </c>
      <c r="B71" s="21"/>
      <c r="C71" s="21"/>
      <c r="D71" s="21"/>
      <c r="E71" s="21"/>
      <c r="F71" s="21"/>
      <c r="G71" s="44">
        <f>SUM(G6:G70)</f>
        <v>35740114.779999986</v>
      </c>
      <c r="H71" s="22"/>
      <c r="I71" s="23"/>
      <c r="J71" s="23"/>
      <c r="K71" s="24"/>
    </row>
    <row r="72" spans="1:14" x14ac:dyDescent="0.25">
      <c r="G72" s="45"/>
    </row>
  </sheetData>
  <mergeCells count="9">
    <mergeCell ref="A71:F71"/>
    <mergeCell ref="H71:K71"/>
    <mergeCell ref="A5:K5"/>
    <mergeCell ref="B6:B70"/>
    <mergeCell ref="C6:C70"/>
    <mergeCell ref="D6:D70"/>
    <mergeCell ref="E6:E70"/>
    <mergeCell ref="F6:F70"/>
    <mergeCell ref="A1:K2"/>
  </mergeCells>
  <hyperlinks>
    <hyperlink ref="E6" r:id="rId1"/>
  </hyperlinks>
  <pageMargins left="0.70866141732283472" right="0.70866141732283472" top="0.74803149606299213" bottom="0.74803149606299213" header="0.31496062992125984" footer="0.31496062992125984"/>
  <pageSetup paperSize="9" scale="6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31_12_2020</vt:lpstr>
      <vt:lpstr>'31_12_2020'!Print_Titles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bd-truba</dc:creator>
  <cp:lastModifiedBy>Agnese Liekne</cp:lastModifiedBy>
  <cp:lastPrinted>2020-09-01T06:29:29Z</cp:lastPrinted>
  <dcterms:created xsi:type="dcterms:W3CDTF">2020-08-12T15:12:27Z</dcterms:created>
  <dcterms:modified xsi:type="dcterms:W3CDTF">2021-01-04T06:24:10Z</dcterms:modified>
</cp:coreProperties>
</file>